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owardcountymd-my.sharepoint.com/personal/ebuschman_howardcountymd_gov/Documents/Desktop/FC SB526/"/>
    </mc:Choice>
  </mc:AlternateContent>
  <xr:revisionPtr revIDLastSave="28" documentId="8_{DA9B0F13-4DF8-42C6-8B81-2AD02195F046}" xr6:coauthVersionLast="47" xr6:coauthVersionMax="47" xr10:uidLastSave="{BD21B4FE-7D1D-431C-A346-FA34023F5C62}"/>
  <workbookProtection workbookAlgorithmName="SHA-512" workbookHashValue="F6A5YfBprQkmrkEZfvoHcqlyGjz/DnvPCSBvVIReuFdu7+d99uPnlIccK/uqsDTOLVCLyRzd0hQlyo2+qt571Q==" workbookSaltValue="iKaghHKv5wib3oLoyRJUqg==" workbookSpinCount="100000" lockStructure="1"/>
  <bookViews>
    <workbookView xWindow="-28920" yWindow="1575" windowWidth="29040" windowHeight="15720" xr2:uid="{7417BD18-C946-4022-BF81-E864D483B547}"/>
  </bookViews>
  <sheets>
    <sheet name="Blank Work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4" i="1" l="1"/>
  <c r="J30" i="1"/>
  <c r="G17" i="1"/>
  <c r="G16" i="1"/>
  <c r="J7" i="1"/>
  <c r="J16" i="1" l="1"/>
  <c r="J17" i="1"/>
  <c r="J21" i="1" l="1"/>
  <c r="J37" i="1"/>
  <c r="L36" i="1"/>
  <c r="J22" i="1"/>
  <c r="L34" i="1"/>
  <c r="J34" i="1" s="1"/>
  <c r="K35" i="1"/>
  <c r="J45" i="1" l="1"/>
  <c r="K44" i="1"/>
  <c r="J25" i="1"/>
  <c r="J26" i="1" s="1"/>
  <c r="J33" i="1"/>
  <c r="J44" i="1" l="1"/>
  <c r="K47" i="1"/>
  <c r="K46" i="1"/>
  <c r="J35" i="1"/>
  <c r="K48" i="1" s="1"/>
  <c r="K36" i="1" l="1"/>
  <c r="J36" i="1" s="1"/>
  <c r="J38" i="1" s="1"/>
  <c r="J48" i="1" l="1"/>
  <c r="J46" i="1"/>
  <c r="J47" i="1"/>
  <c r="J39" i="1"/>
  <c r="J40" i="1" s="1"/>
  <c r="J49" i="1" l="1"/>
  <c r="J50" i="1" s="1"/>
  <c r="J55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Overstreet, Susan</author>
    <author>Buschman, Eric</author>
  </authors>
  <commentList>
    <comment ref="J7" authorId="0" shapeId="0" xr:uid="{AA7D93EE-ECF7-45AD-B83F-DCCB37D44CDC}">
      <text>
        <r>
          <rPr>
            <sz val="9"/>
            <color indexed="81"/>
            <rFont val="Tahoma"/>
            <family val="2"/>
          </rPr>
          <t xml:space="preserve">D=A-B-C
</t>
        </r>
      </text>
    </comment>
    <comment ref="J21" authorId="0" shapeId="0" xr:uid="{339535A5-1816-4459-AC5A-B8B9171F667C}">
      <text>
        <r>
          <rPr>
            <sz val="9"/>
            <color indexed="81"/>
            <rFont val="Tahoma"/>
            <family val="2"/>
          </rPr>
          <t xml:space="preserve">IF G&gt;E, THEN G-E, OTHERWISE 0
</t>
        </r>
      </text>
    </comment>
    <comment ref="J22" authorId="0" shapeId="0" xr:uid="{C5013C66-D163-4CDC-8AA6-9BC527D8738F}">
      <text>
        <r>
          <rPr>
            <sz val="9"/>
            <color indexed="81"/>
            <rFont val="Tahoma"/>
            <family val="2"/>
          </rPr>
          <t xml:space="preserve">IF G&gt;F, THEN G-F, OTHERWISE 0
</t>
        </r>
      </text>
    </comment>
    <comment ref="J25" authorId="0" shapeId="0" xr:uid="{09442F79-9A71-4152-8BEE-5E3E383BB2F9}">
      <text>
        <r>
          <rPr>
            <sz val="9"/>
            <color indexed="81"/>
            <rFont val="Tahoma"/>
            <family val="2"/>
          </rPr>
          <t xml:space="preserve">IF I&gt;0, THEN I/3+F, OTHERWISE 0
</t>
        </r>
      </text>
    </comment>
    <comment ref="J26" authorId="0" shapeId="0" xr:uid="{5AD42ECD-6AFB-432F-BC9D-FE3E7936695E}">
      <text>
        <r>
          <rPr>
            <sz val="9"/>
            <color indexed="81"/>
            <rFont val="Tahoma"/>
            <family val="2"/>
          </rPr>
          <t xml:space="preserve">IF J&gt;0, THEN G-J, OTHERWISE 0
</t>
        </r>
      </text>
    </comment>
    <comment ref="J30" authorId="0" shapeId="0" xr:uid="{0188BB00-5DDA-4B6E-A79D-B74E0A300A0D}">
      <text>
        <r>
          <rPr>
            <sz val="9"/>
            <color indexed="81"/>
            <rFont val="Tahoma"/>
            <family val="2"/>
          </rPr>
          <t xml:space="preserve">G-L
</t>
        </r>
      </text>
    </comment>
    <comment ref="J33" authorId="0" shapeId="0" xr:uid="{CC217549-62C8-4EEE-BF97-3EDFBFBEB451}">
      <text>
        <r>
          <rPr>
            <sz val="9"/>
            <color indexed="81"/>
            <rFont val="Tahoma"/>
            <family val="2"/>
          </rPr>
          <t>IF I&gt;L, THEN L/2, OTHERWISE I/2</t>
        </r>
      </text>
    </comment>
    <comment ref="J34" authorId="0" shapeId="0" xr:uid="{EB50B5AB-C9B3-4B2B-9B06-091715C289A5}">
      <text>
        <r>
          <rPr>
            <sz val="9"/>
            <color indexed="81"/>
            <rFont val="Tahoma"/>
            <family val="2"/>
          </rPr>
          <t>IF L34&gt;K34, THEN K34, OTHERWISE L34</t>
        </r>
      </text>
    </comment>
    <comment ref="K34" authorId="0" shapeId="0" xr:uid="{F47F0833-A406-4F4E-9059-2DED98DB7A58}">
      <text>
        <r>
          <rPr>
            <sz val="9"/>
            <color indexed="81"/>
            <rFont val="Tahoma"/>
            <family val="2"/>
          </rPr>
          <t>2*L</t>
        </r>
      </text>
    </comment>
    <comment ref="L34" authorId="0" shapeId="0" xr:uid="{9A0FEE61-61D1-4787-A35B-9A67F9E8A724}">
      <text>
        <r>
          <rPr>
            <sz val="9"/>
            <color indexed="81"/>
            <rFont val="Tahoma"/>
            <family val="2"/>
          </rPr>
          <t>IF M&gt;F, THEN 0, OTHERWISE (F-M)*2</t>
        </r>
      </text>
    </comment>
    <comment ref="J35" authorId="0" shapeId="0" xr:uid="{386EF27B-D37D-4050-8D70-9F61684EFAAA}">
      <text>
        <r>
          <rPr>
            <sz val="9"/>
            <color indexed="81"/>
            <rFont val="Tahoma"/>
            <family val="2"/>
          </rPr>
          <t>IF L=K, THEN N, OTHERWISE K35</t>
        </r>
      </text>
    </comment>
    <comment ref="K35" authorId="0" shapeId="0" xr:uid="{C1416613-8E17-4867-B4F9-0B919E4DEDE2}">
      <text>
        <r>
          <rPr>
            <sz val="9"/>
            <color indexed="81"/>
            <rFont val="Tahoma"/>
            <family val="2"/>
          </rPr>
          <t>IF M&gt;F, THEN M-F, OTHERWISE 0</t>
        </r>
      </text>
    </comment>
    <comment ref="J36" authorId="0" shapeId="0" xr:uid="{B540DD85-80CC-4E19-B958-18EE58B9146E}">
      <text>
        <r>
          <rPr>
            <sz val="9"/>
            <color indexed="81"/>
            <rFont val="Tahoma"/>
            <family val="2"/>
          </rPr>
          <t>IF K36+L36=0, THEN 0, OTHERWISE IF M&gt;E, THEN N+P-Q, OTHERWISE N+P</t>
        </r>
      </text>
    </comment>
    <comment ref="K36" authorId="0" shapeId="0" xr:uid="{8D7D5EBB-EED4-464D-9B0D-3EDC1B1EE68A}">
      <text>
        <r>
          <rPr>
            <sz val="9"/>
            <color indexed="81"/>
            <rFont val="Tahoma"/>
            <family val="2"/>
          </rPr>
          <t>IF Q&gt;N, THEN 0, OTHERWISE 1</t>
        </r>
      </text>
    </comment>
    <comment ref="L36" authorId="0" shapeId="0" xr:uid="{6C1E653B-4BA1-44A3-8B99-A46FF31D542F}">
      <text>
        <r>
          <rPr>
            <sz val="9"/>
            <color indexed="81"/>
            <rFont val="Tahoma"/>
            <family val="2"/>
          </rPr>
          <t xml:space="preserve">IF M&gt;E, THEN 0, OTHERWISE 1
</t>
        </r>
      </text>
    </comment>
    <comment ref="J37" authorId="0" shapeId="0" xr:uid="{B75DDE6F-6399-40CD-8284-D278E1613C50}">
      <text>
        <r>
          <rPr>
            <sz val="9"/>
            <color indexed="81"/>
            <rFont val="Tahoma"/>
            <family val="2"/>
          </rPr>
          <t xml:space="preserve">IF G&lt;E AND M&lt;E, THEN E-G, OTHERWISE 0
</t>
        </r>
      </text>
    </comment>
    <comment ref="J38" authorId="0" shapeId="0" xr:uid="{AD2D5212-663B-4A65-8224-5D36E5CA1904}">
      <text>
        <r>
          <rPr>
            <sz val="9"/>
            <color indexed="81"/>
            <rFont val="Tahoma"/>
            <family val="2"/>
          </rPr>
          <t xml:space="preserve">R+S
</t>
        </r>
      </text>
    </comment>
    <comment ref="J39" authorId="0" shapeId="0" xr:uid="{B94D3106-2273-4EFA-B6EA-A9B5E25F9604}">
      <text>
        <r>
          <rPr>
            <sz val="9"/>
            <color indexed="81"/>
            <rFont val="Tahoma"/>
            <family val="2"/>
          </rPr>
          <t>0.75*(M+T)</t>
        </r>
      </text>
    </comment>
    <comment ref="J40" authorId="0" shapeId="0" xr:uid="{ACE9BD3F-DB73-457F-A917-2399489D60BA}">
      <text>
        <r>
          <rPr>
            <sz val="9"/>
            <color indexed="81"/>
            <rFont val="Tahoma"/>
            <family val="2"/>
          </rPr>
          <t>IF U&lt;=M, THEN 0, OTHERWISE U-M</t>
        </r>
      </text>
    </comment>
    <comment ref="J44" authorId="0" shapeId="0" xr:uid="{FA88BF6D-DA87-47CD-8156-2F57EBD74451}">
      <text>
        <r>
          <rPr>
            <sz val="9"/>
            <color indexed="81"/>
            <rFont val="Tahoma"/>
            <family val="2"/>
          </rPr>
          <t xml:space="preserve">IF S=0, THEN 0, OTHERWISE K44
</t>
        </r>
      </text>
    </comment>
    <comment ref="K44" authorId="0" shapeId="0" xr:uid="{E60A8DF5-CF4E-4ADE-9C9B-38083FD1A85D}">
      <text>
        <r>
          <rPr>
            <sz val="9"/>
            <color indexed="81"/>
            <rFont val="Tahoma"/>
            <family val="2"/>
          </rPr>
          <t xml:space="preserve">IF W&gt;S, THEN 0, OTHERWISE S-W
</t>
        </r>
      </text>
    </comment>
    <comment ref="J45" authorId="0" shapeId="0" xr:uid="{F497D5B1-DDAB-47A7-87BB-7772D397DE99}">
      <text>
        <r>
          <rPr>
            <sz val="9"/>
            <color indexed="81"/>
            <rFont val="Tahoma"/>
            <family val="2"/>
          </rPr>
          <t xml:space="preserve">IF W&gt;=S, W-S, OTHERWISE 0
</t>
        </r>
      </text>
    </comment>
    <comment ref="J46" authorId="0" shapeId="0" xr:uid="{1EC66E27-8980-418F-BDF9-61A0C2075C53}">
      <text>
        <r>
          <rPr>
            <sz val="9"/>
            <color indexed="81"/>
            <rFont val="Tahoma"/>
            <family val="2"/>
          </rPr>
          <t>IF W&gt;=T, THEN 0, OTHERWISE K46</t>
        </r>
      </text>
    </comment>
    <comment ref="K46" authorId="0" shapeId="0" xr:uid="{2390689C-94B1-4F4D-9ED0-4C748975CE11}">
      <text>
        <r>
          <rPr>
            <sz val="9"/>
            <color indexed="81"/>
            <rFont val="Tahoma"/>
            <family val="2"/>
          </rPr>
          <t xml:space="preserve">IF Y&gt;=N, THEN 0, OTHERWISE 2*(N-Y)
</t>
        </r>
      </text>
    </comment>
    <comment ref="J47" authorId="0" shapeId="0" xr:uid="{D27AE6B1-F04E-466A-ABB8-713F19B7325F}">
      <text>
        <r>
          <rPr>
            <sz val="9"/>
            <color indexed="81"/>
            <rFont val="Tahoma"/>
            <family val="2"/>
          </rPr>
          <t>IF W&gt;=T, THEN 0, OTHERWISE K47</t>
        </r>
      </text>
    </comment>
    <comment ref="K47" authorId="0" shapeId="0" xr:uid="{2548164C-A732-4ED6-B730-C8A886517EB3}">
      <text>
        <r>
          <rPr>
            <sz val="9"/>
            <color indexed="81"/>
            <rFont val="Tahoma"/>
            <family val="2"/>
          </rPr>
          <t xml:space="preserve">IF Y&lt;=N, THEN P*3/2, OTHERWISE P-(Y-N)*3/2
</t>
        </r>
      </text>
    </comment>
    <comment ref="J48" authorId="0" shapeId="0" xr:uid="{F0B00E52-A1AB-48A3-9A6F-018CC3BAF357}">
      <text>
        <r>
          <rPr>
            <sz val="9"/>
            <color indexed="81"/>
            <rFont val="Tahoma"/>
            <family val="2"/>
          </rPr>
          <t>IF W&gt;=T, THEN 0, OTHERWISE K48</t>
        </r>
      </text>
    </comment>
    <comment ref="K48" authorId="0" shapeId="0" xr:uid="{19EDD383-A428-4A74-BB25-D3A8C9219405}">
      <text>
        <r>
          <rPr>
            <sz val="9"/>
            <color indexed="81"/>
            <rFont val="Tahoma"/>
            <family val="2"/>
          </rPr>
          <t xml:space="preserve">Q
</t>
        </r>
      </text>
    </comment>
    <comment ref="J49" authorId="0" shapeId="0" xr:uid="{DA5E0D79-4FEF-44E0-B2ED-8F224280E368}">
      <text>
        <r>
          <rPr>
            <sz val="9"/>
            <color indexed="81"/>
            <rFont val="Tahoma"/>
            <family val="2"/>
          </rPr>
          <t xml:space="preserve">Z+AA-BB
</t>
        </r>
      </text>
    </comment>
    <comment ref="J50" authorId="0" shapeId="0" xr:uid="{866020D9-BF91-4482-A93B-242EA4C5B20B}">
      <text>
        <r>
          <rPr>
            <sz val="9"/>
            <color indexed="81"/>
            <rFont val="Tahoma"/>
            <family val="2"/>
          </rPr>
          <t xml:space="preserve">X+CC
</t>
        </r>
      </text>
    </comment>
    <comment ref="J55" authorId="1" shapeId="0" xr:uid="{977A3B24-3E25-4E6D-B94D-442C9550920C}">
      <text>
        <r>
          <rPr>
            <sz val="9"/>
            <color indexed="81"/>
            <rFont val="Tahoma"/>
            <family val="2"/>
          </rPr>
          <t>W + DD + EE</t>
        </r>
      </text>
    </comment>
  </commentList>
</comments>
</file>

<file path=xl/sharedStrings.xml><?xml version="1.0" encoding="utf-8"?>
<sst xmlns="http://schemas.openxmlformats.org/spreadsheetml/2006/main" count="123" uniqueCount="114">
  <si>
    <t>FOREST CONSERVATION WORKSHEET FOR _________________</t>
  </si>
  <si>
    <t>Net Tract Area</t>
  </si>
  <si>
    <t>A.</t>
  </si>
  <si>
    <t>Total (Gross) Tract Area</t>
  </si>
  <si>
    <t>A =</t>
  </si>
  <si>
    <t>B.</t>
  </si>
  <si>
    <t>Area within 100-year Floodplain</t>
  </si>
  <si>
    <t>B =</t>
  </si>
  <si>
    <t>C.</t>
  </si>
  <si>
    <t>Other Deductions (Identify:</t>
  </si>
  <si>
    <t>)</t>
  </si>
  <si>
    <t>C =</t>
  </si>
  <si>
    <t>D.</t>
  </si>
  <si>
    <t>D =</t>
  </si>
  <si>
    <t>Land Use Category</t>
  </si>
  <si>
    <t>Insert the number "1" under the appropriate land use (limit to only one entry)</t>
  </si>
  <si>
    <t>Resid.</t>
  </si>
  <si>
    <t>Inst./</t>
  </si>
  <si>
    <t>Retail/Ind./</t>
  </si>
  <si>
    <t>Mixed Use/</t>
  </si>
  <si>
    <t>Rural LD</t>
  </si>
  <si>
    <t>Rural MD</t>
  </si>
  <si>
    <t>Suburban</t>
  </si>
  <si>
    <t>Linear</t>
  </si>
  <si>
    <t>Office</t>
  </si>
  <si>
    <t>PUD</t>
  </si>
  <si>
    <t>E.</t>
  </si>
  <si>
    <t xml:space="preserve">Afforestation Threshold </t>
  </si>
  <si>
    <t>(Net Tract Area x</t>
  </si>
  <si>
    <t>E =</t>
  </si>
  <si>
    <t>F.</t>
  </si>
  <si>
    <t>Reforestation Threshold</t>
  </si>
  <si>
    <t>F =</t>
  </si>
  <si>
    <t>Existing Forest Cover</t>
  </si>
  <si>
    <t>G.</t>
  </si>
  <si>
    <t>Existing Forest Cover within the Net Tract Area</t>
  </si>
  <si>
    <t>G =</t>
  </si>
  <si>
    <t>H.</t>
  </si>
  <si>
    <t>Area of Forest above Afforestation Threshold</t>
  </si>
  <si>
    <t>H =</t>
  </si>
  <si>
    <t>I.</t>
  </si>
  <si>
    <t>Area of Forest above Reforestation Threshold</t>
  </si>
  <si>
    <t>I =</t>
  </si>
  <si>
    <t>Break Even Point</t>
  </si>
  <si>
    <t>J.</t>
  </si>
  <si>
    <t xml:space="preserve">Break Even Point </t>
  </si>
  <si>
    <t>J =</t>
  </si>
  <si>
    <t>K.</t>
  </si>
  <si>
    <t>Forest Clearing Permitted without Mitigation</t>
  </si>
  <si>
    <t>K =</t>
  </si>
  <si>
    <t>Proposed Forest Clearing</t>
  </si>
  <si>
    <t>L.</t>
  </si>
  <si>
    <t>L =</t>
  </si>
  <si>
    <t>M.</t>
  </si>
  <si>
    <t>Total Area of Forest to be Retained</t>
  </si>
  <si>
    <t>M =</t>
  </si>
  <si>
    <t>Planting Requirements Inside Watershed</t>
  </si>
  <si>
    <t>N.</t>
  </si>
  <si>
    <t>Reforestation for Clearing above the Reforestation Threshold</t>
  </si>
  <si>
    <t>N =</t>
  </si>
  <si>
    <t>Reforestation for Clearing below the Reforestation Threshold</t>
  </si>
  <si>
    <t>P =</t>
  </si>
  <si>
    <t>Q.</t>
  </si>
  <si>
    <t>Credit for Retention above the Reforestation Threshold</t>
  </si>
  <si>
    <t>Q =</t>
  </si>
  <si>
    <t>R.</t>
  </si>
  <si>
    <t>R =</t>
  </si>
  <si>
    <t>S.</t>
  </si>
  <si>
    <t>S =</t>
  </si>
  <si>
    <t>T=</t>
  </si>
  <si>
    <t>75% of Total Obligation (Retention + Planting)</t>
  </si>
  <si>
    <t>U=</t>
  </si>
  <si>
    <t>Planting Required Onsite to meet 75% Obligation</t>
  </si>
  <si>
    <t>V=</t>
  </si>
  <si>
    <t>Planting Requirements Outside Watershed</t>
  </si>
  <si>
    <t>W.</t>
  </si>
  <si>
    <t>Total Planting within Development Site Watershed</t>
  </si>
  <si>
    <t>W=</t>
  </si>
  <si>
    <t>X.</t>
  </si>
  <si>
    <t>X=</t>
  </si>
  <si>
    <t>Y.</t>
  </si>
  <si>
    <t>Remaining Planting within Watershed for Reforestation Credit</t>
  </si>
  <si>
    <t>Y=</t>
  </si>
  <si>
    <t>Z.</t>
  </si>
  <si>
    <t>Z=</t>
  </si>
  <si>
    <t>AA.</t>
  </si>
  <si>
    <t>AA=</t>
  </si>
  <si>
    <t>BB.</t>
  </si>
  <si>
    <t>BB=</t>
  </si>
  <si>
    <t>CC.</t>
  </si>
  <si>
    <t>CC=</t>
  </si>
  <si>
    <t>DD.</t>
  </si>
  <si>
    <t>Total Afforestation and Reforestation Requirement</t>
  </si>
  <si>
    <t>DD=</t>
  </si>
  <si>
    <t>Date: ____________________</t>
  </si>
  <si>
    <t>Total Area of Forest to be Cleared *</t>
  </si>
  <si>
    <t>EE.</t>
  </si>
  <si>
    <t>Unforested Stream and Wetland Buffers- Afforestation Required</t>
  </si>
  <si>
    <t>EE =</t>
  </si>
  <si>
    <t>FF.</t>
  </si>
  <si>
    <t>Reforestation Obligation</t>
  </si>
  <si>
    <t>Afforestation Obligation</t>
  </si>
  <si>
    <t>Total Reforestation and Afforestation Obligation</t>
  </si>
  <si>
    <t>Total Afforestation Obligation</t>
  </si>
  <si>
    <t>Total Reforestation Obligation</t>
  </si>
  <si>
    <t>Total Afforestation and Reforestation Obligation</t>
  </si>
  <si>
    <t>FF =</t>
  </si>
  <si>
    <t>*  Any forest to remain without protection by a Forest Conservation Easement 
   will be considered "cleared" in the worksheet</t>
  </si>
  <si>
    <t>**  Upon meeting the reforestation and afforestation obligation, all unforested 
    stream and wetland buffers onsite shall be planted</t>
  </si>
  <si>
    <t>Unforested Stream and Wetland Buffers Remaining Onsite **</t>
  </si>
  <si>
    <t>P.</t>
  </si>
  <si>
    <t>T.</t>
  </si>
  <si>
    <t>U.</t>
  </si>
  <si>
    <t>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</si>
</sst>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theme="2" tint="-9.9978637043366805E-2"/>
        <bgColor indexed="9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0" fontId="1" fillId="2" borderId="0" xfId="0" applyFont="1" applyFill="1"/>
    <xf numFmtId="164" fontId="2" fillId="3" borderId="1" xfId="0" applyNumberFormat="1" applyFont="1" applyFill="1" applyBorder="1" applyAlignment="1" applyProtection="1">
      <alignment horizontal="center"/>
      <protection locked="0"/>
    </xf>
    <xf numFmtId="0" fontId="2" fillId="2" borderId="2" xfId="0" applyFont="1" applyFill="1" applyBorder="1"/>
    <xf numFmtId="164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center"/>
    </xf>
    <xf numFmtId="0" fontId="2" fillId="3" borderId="0" xfId="0" applyFont="1" applyFill="1" applyAlignment="1" applyProtection="1">
      <alignment horizontal="center"/>
      <protection locked="0"/>
    </xf>
    <xf numFmtId="9" fontId="2" fillId="2" borderId="0" xfId="0" applyNumberFormat="1" applyFont="1" applyFill="1" applyAlignment="1">
      <alignment horizontal="center"/>
    </xf>
    <xf numFmtId="164" fontId="2" fillId="2" borderId="2" xfId="0" applyNumberFormat="1" applyFont="1" applyFill="1" applyBorder="1" applyAlignment="1">
      <alignment horizontal="center"/>
    </xf>
    <xf numFmtId="164" fontId="2" fillId="3" borderId="2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4" fillId="0" borderId="0" xfId="0" applyFont="1"/>
    <xf numFmtId="0" fontId="1" fillId="0" borderId="0" xfId="0" applyFont="1"/>
    <xf numFmtId="164" fontId="2" fillId="2" borderId="3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4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164" fontId="2" fillId="4" borderId="2" xfId="0" applyNumberFormat="1" applyFont="1" applyFill="1" applyBorder="1" applyAlignment="1" applyProtection="1">
      <alignment horizontal="center"/>
      <protection locked="0"/>
    </xf>
    <xf numFmtId="1" fontId="2" fillId="0" borderId="0" xfId="0" applyNumberFormat="1" applyFont="1"/>
    <xf numFmtId="0" fontId="2" fillId="0" borderId="0" xfId="0" applyFont="1" applyAlignment="1">
      <alignment horizontal="left"/>
    </xf>
    <xf numFmtId="164" fontId="2" fillId="4" borderId="0" xfId="0" applyNumberFormat="1" applyFont="1" applyFill="1" applyAlignment="1">
      <alignment horizontal="center"/>
    </xf>
    <xf numFmtId="0" fontId="2" fillId="0" borderId="0" xfId="0" applyFont="1" applyAlignment="1">
      <alignment horizontal="left" wrapText="1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3651B-C0C7-4704-B108-D40480F98115}">
  <dimension ref="A1:IV63"/>
  <sheetViews>
    <sheetView showGridLines="0" tabSelected="1" topLeftCell="A23" workbookViewId="0">
      <selection activeCell="U23" sqref="U23"/>
    </sheetView>
  </sheetViews>
  <sheetFormatPr defaultColWidth="8.42578125" defaultRowHeight="12.75" x14ac:dyDescent="0.2"/>
  <cols>
    <col min="1" max="1" width="4.7109375" style="1" customWidth="1"/>
    <col min="2" max="7" width="10.7109375" style="1" customWidth="1"/>
    <col min="8" max="8" width="2.7109375" style="1" customWidth="1"/>
    <col min="9" max="9" width="6" style="10" customWidth="1"/>
    <col min="10" max="10" width="9" style="22" customWidth="1"/>
    <col min="11" max="16" width="8.42578125" style="1"/>
    <col min="17" max="17" width="3.7109375" style="1" customWidth="1"/>
    <col min="18" max="16384" width="8.42578125" style="1"/>
  </cols>
  <sheetData>
    <row r="1" spans="1:256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</row>
    <row r="2" spans="1:256" ht="15.75" customHeight="1" x14ac:dyDescent="0.2">
      <c r="A2" s="2"/>
      <c r="B2" s="2"/>
      <c r="C2" s="2"/>
      <c r="D2" s="2"/>
      <c r="E2" s="2"/>
      <c r="F2" s="2"/>
      <c r="G2" s="2"/>
      <c r="H2" s="2"/>
      <c r="I2" s="3"/>
      <c r="J2" s="4"/>
    </row>
    <row r="3" spans="1:256" x14ac:dyDescent="0.2">
      <c r="A3" s="29" t="s">
        <v>1</v>
      </c>
      <c r="B3" s="29"/>
      <c r="C3" s="29"/>
      <c r="D3" s="29"/>
      <c r="E3" s="29"/>
      <c r="F3" s="29"/>
      <c r="G3" s="29"/>
      <c r="H3" s="2"/>
      <c r="I3" s="3"/>
      <c r="J3" s="4"/>
    </row>
    <row r="4" spans="1:256" x14ac:dyDescent="0.2">
      <c r="A4" s="2" t="s">
        <v>2</v>
      </c>
      <c r="B4" s="31" t="s">
        <v>3</v>
      </c>
      <c r="C4" s="31"/>
      <c r="D4" s="31"/>
      <c r="E4" s="31"/>
      <c r="F4" s="31"/>
      <c r="G4" s="31"/>
      <c r="H4" s="2"/>
      <c r="I4" s="3" t="s">
        <v>4</v>
      </c>
      <c r="J4" s="6">
        <v>0</v>
      </c>
    </row>
    <row r="5" spans="1:256" x14ac:dyDescent="0.2">
      <c r="A5" s="2" t="s">
        <v>5</v>
      </c>
      <c r="B5" s="31" t="s">
        <v>6</v>
      </c>
      <c r="C5" s="31"/>
      <c r="D5" s="31"/>
      <c r="E5" s="31"/>
      <c r="F5" s="31"/>
      <c r="G5" s="31"/>
      <c r="H5" s="2"/>
      <c r="I5" s="3" t="s">
        <v>7</v>
      </c>
      <c r="J5" s="6">
        <v>0</v>
      </c>
    </row>
    <row r="6" spans="1:256" x14ac:dyDescent="0.2">
      <c r="A6" s="2" t="s">
        <v>8</v>
      </c>
      <c r="B6" s="2" t="s">
        <v>9</v>
      </c>
      <c r="C6" s="2"/>
      <c r="D6" s="7"/>
      <c r="E6" s="7"/>
      <c r="F6" s="7"/>
      <c r="G6" s="7"/>
      <c r="H6" s="2" t="s">
        <v>10</v>
      </c>
      <c r="I6" s="3" t="s">
        <v>11</v>
      </c>
      <c r="J6" s="6">
        <v>0</v>
      </c>
    </row>
    <row r="7" spans="1:256" x14ac:dyDescent="0.2">
      <c r="A7" s="2" t="s">
        <v>12</v>
      </c>
      <c r="B7" s="31" t="s">
        <v>1</v>
      </c>
      <c r="C7" s="31"/>
      <c r="D7" s="31"/>
      <c r="E7" s="31"/>
      <c r="F7" s="31"/>
      <c r="G7" s="31"/>
      <c r="H7" s="2"/>
      <c r="I7" s="3" t="s">
        <v>13</v>
      </c>
      <c r="J7" s="8">
        <f>J4-J5-J6</f>
        <v>0</v>
      </c>
    </row>
    <row r="8" spans="1:256" ht="6" customHeight="1" x14ac:dyDescent="0.2">
      <c r="A8" s="2"/>
      <c r="B8" s="2"/>
      <c r="C8" s="2"/>
      <c r="D8" s="2"/>
      <c r="E8" s="2"/>
      <c r="F8" s="2"/>
      <c r="G8" s="2"/>
      <c r="H8" s="2"/>
      <c r="I8" s="3"/>
      <c r="J8" s="4"/>
    </row>
    <row r="9" spans="1:256" x14ac:dyDescent="0.2">
      <c r="A9" s="29" t="s">
        <v>14</v>
      </c>
      <c r="B9" s="29"/>
      <c r="C9" s="29"/>
      <c r="D9" s="29"/>
      <c r="E9" s="29"/>
      <c r="F9" s="29"/>
      <c r="G9" s="29"/>
      <c r="H9" s="29"/>
      <c r="I9" s="29"/>
      <c r="J9" s="29"/>
    </row>
    <row r="10" spans="1:256" x14ac:dyDescent="0.2">
      <c r="A10" s="32" t="s">
        <v>15</v>
      </c>
      <c r="B10" s="32"/>
      <c r="C10" s="32"/>
      <c r="D10" s="32"/>
      <c r="E10" s="32"/>
      <c r="F10" s="32"/>
      <c r="G10" s="32"/>
      <c r="H10" s="9"/>
      <c r="I10" s="3"/>
      <c r="J10" s="4"/>
    </row>
    <row r="11" spans="1:256" ht="6" customHeight="1" x14ac:dyDescent="0.2">
      <c r="A11" s="2"/>
      <c r="B11" s="3"/>
      <c r="C11" s="3"/>
      <c r="D11" s="3"/>
      <c r="E11" s="3"/>
      <c r="F11" s="3"/>
      <c r="G11" s="3"/>
      <c r="H11" s="3"/>
      <c r="I11" s="3"/>
      <c r="J11" s="4"/>
    </row>
    <row r="12" spans="1:256" x14ac:dyDescent="0.2">
      <c r="A12" s="3"/>
      <c r="B12" s="3" t="s">
        <v>16</v>
      </c>
      <c r="C12" s="3" t="s">
        <v>16</v>
      </c>
      <c r="D12" s="3" t="s">
        <v>16</v>
      </c>
      <c r="E12" s="3" t="s">
        <v>17</v>
      </c>
      <c r="F12" s="3" t="s">
        <v>18</v>
      </c>
      <c r="G12" s="3" t="s">
        <v>19</v>
      </c>
      <c r="H12" s="2"/>
      <c r="I12" s="3"/>
      <c r="J12" s="4"/>
      <c r="K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  <c r="BQ12" s="10"/>
      <c r="BR12" s="10"/>
      <c r="BS12" s="10"/>
      <c r="BT12" s="10"/>
      <c r="BU12" s="10"/>
      <c r="BV12" s="10"/>
      <c r="BW12" s="10"/>
      <c r="BX12" s="10"/>
      <c r="BY12" s="10"/>
      <c r="BZ12" s="10"/>
      <c r="CA12" s="10"/>
      <c r="CB12" s="10"/>
      <c r="CC12" s="10"/>
      <c r="CD12" s="10"/>
      <c r="CE12" s="10"/>
      <c r="CF12" s="10"/>
      <c r="CG12" s="10"/>
      <c r="CH12" s="10"/>
      <c r="CI12" s="10"/>
      <c r="CJ12" s="10"/>
      <c r="CK12" s="10"/>
      <c r="CL12" s="10"/>
      <c r="CM12" s="10"/>
      <c r="CN12" s="10"/>
      <c r="CO12" s="10"/>
      <c r="CP12" s="10"/>
      <c r="CQ12" s="10"/>
      <c r="CR12" s="10"/>
      <c r="CS12" s="10"/>
      <c r="CT12" s="10"/>
      <c r="CU12" s="10"/>
      <c r="CV12" s="10"/>
      <c r="CW12" s="10"/>
      <c r="CX12" s="10"/>
      <c r="CY12" s="10"/>
      <c r="CZ12" s="10"/>
      <c r="DA12" s="10"/>
      <c r="DB12" s="10"/>
      <c r="DC12" s="10"/>
      <c r="DD12" s="10"/>
      <c r="DE12" s="10"/>
      <c r="DF12" s="10"/>
      <c r="DG12" s="10"/>
      <c r="DH12" s="10"/>
      <c r="DI12" s="10"/>
      <c r="DJ12" s="10"/>
      <c r="DK12" s="10"/>
      <c r="DL12" s="10"/>
      <c r="DM12" s="10"/>
      <c r="DN12" s="10"/>
      <c r="DO12" s="10"/>
      <c r="DP12" s="10"/>
      <c r="DQ12" s="10"/>
      <c r="DR12" s="10"/>
      <c r="DS12" s="10"/>
      <c r="DT12" s="10"/>
      <c r="DU12" s="10"/>
      <c r="DV12" s="10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  <c r="EH12" s="10"/>
      <c r="EI12" s="10"/>
      <c r="EJ12" s="10"/>
      <c r="EK12" s="10"/>
      <c r="EL12" s="10"/>
      <c r="EM12" s="10"/>
      <c r="EN12" s="10"/>
      <c r="EO12" s="10"/>
      <c r="EP12" s="10"/>
      <c r="EQ12" s="10"/>
      <c r="ER12" s="10"/>
      <c r="ES12" s="10"/>
      <c r="ET12" s="10"/>
      <c r="EU12" s="10"/>
      <c r="EV12" s="10"/>
      <c r="EW12" s="10"/>
      <c r="EX12" s="10"/>
      <c r="EY12" s="10"/>
      <c r="EZ12" s="10"/>
      <c r="FA12" s="10"/>
      <c r="FB12" s="10"/>
      <c r="FC12" s="10"/>
      <c r="FD12" s="10"/>
      <c r="FE12" s="10"/>
      <c r="FF12" s="10"/>
      <c r="FG12" s="10"/>
      <c r="FH12" s="10"/>
      <c r="FI12" s="10"/>
      <c r="FJ12" s="10"/>
      <c r="FK12" s="10"/>
      <c r="FL12" s="10"/>
      <c r="FM12" s="10"/>
      <c r="FN12" s="10"/>
      <c r="FO12" s="10"/>
      <c r="FP12" s="10"/>
      <c r="FQ12" s="10"/>
      <c r="FR12" s="10"/>
      <c r="FS12" s="10"/>
      <c r="FT12" s="10"/>
      <c r="FU12" s="10"/>
      <c r="FV12" s="10"/>
      <c r="FW12" s="10"/>
      <c r="FX12" s="10"/>
      <c r="FY12" s="10"/>
      <c r="FZ12" s="10"/>
      <c r="GA12" s="10"/>
      <c r="GB12" s="10"/>
      <c r="GC12" s="10"/>
      <c r="GD12" s="10"/>
      <c r="GE12" s="10"/>
      <c r="GF12" s="10"/>
      <c r="GG12" s="10"/>
      <c r="GH12" s="10"/>
      <c r="GI12" s="10"/>
      <c r="GJ12" s="10"/>
      <c r="GK12" s="10"/>
      <c r="GL12" s="10"/>
      <c r="GM12" s="10"/>
      <c r="GN12" s="10"/>
      <c r="GO12" s="10"/>
      <c r="GP12" s="10"/>
      <c r="GQ12" s="10"/>
      <c r="GR12" s="10"/>
      <c r="GS12" s="10"/>
      <c r="GT12" s="10"/>
      <c r="GU12" s="10"/>
      <c r="GV12" s="10"/>
      <c r="GW12" s="10"/>
      <c r="GX12" s="10"/>
      <c r="GY12" s="10"/>
      <c r="GZ12" s="10"/>
      <c r="HA12" s="10"/>
      <c r="HB12" s="10"/>
      <c r="HC12" s="10"/>
      <c r="HD12" s="10"/>
      <c r="HE12" s="10"/>
      <c r="HF12" s="10"/>
      <c r="HG12" s="10"/>
      <c r="HH12" s="10"/>
      <c r="HI12" s="10"/>
      <c r="HJ12" s="10"/>
      <c r="HK12" s="10"/>
      <c r="HL12" s="10"/>
      <c r="HM12" s="10"/>
      <c r="HN12" s="10"/>
      <c r="HO12" s="10"/>
      <c r="HP12" s="10"/>
      <c r="HQ12" s="10"/>
      <c r="HR12" s="10"/>
      <c r="HS12" s="10"/>
      <c r="HT12" s="10"/>
      <c r="HU12" s="10"/>
      <c r="HV12" s="10"/>
      <c r="HW12" s="10"/>
      <c r="HX12" s="10"/>
      <c r="HY12" s="10"/>
      <c r="HZ12" s="10"/>
      <c r="IA12" s="10"/>
      <c r="IB12" s="10"/>
      <c r="IC12" s="10"/>
      <c r="ID12" s="10"/>
      <c r="IE12" s="10"/>
      <c r="IF12" s="10"/>
      <c r="IG12" s="10"/>
      <c r="IH12" s="10"/>
      <c r="II12" s="10"/>
      <c r="IJ12" s="10"/>
      <c r="IK12" s="10"/>
      <c r="IL12" s="10"/>
      <c r="IM12" s="10"/>
      <c r="IN12" s="10"/>
      <c r="IO12" s="10"/>
      <c r="IP12" s="10"/>
      <c r="IQ12" s="10"/>
      <c r="IR12" s="10"/>
      <c r="IS12" s="10"/>
      <c r="IT12" s="10"/>
      <c r="IU12" s="10"/>
      <c r="IV12" s="10"/>
    </row>
    <row r="13" spans="1:256" x14ac:dyDescent="0.2">
      <c r="A13" s="3"/>
      <c r="B13" s="3" t="s">
        <v>20</v>
      </c>
      <c r="C13" s="3" t="s">
        <v>21</v>
      </c>
      <c r="D13" s="3" t="s">
        <v>22</v>
      </c>
      <c r="E13" s="3" t="s">
        <v>23</v>
      </c>
      <c r="F13" s="3" t="s">
        <v>24</v>
      </c>
      <c r="G13" s="3" t="s">
        <v>25</v>
      </c>
      <c r="H13" s="2"/>
      <c r="I13" s="3"/>
      <c r="J13" s="4"/>
      <c r="K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  <c r="BB13" s="10"/>
      <c r="BC13" s="10"/>
      <c r="BD13" s="10"/>
      <c r="BE13" s="10"/>
      <c r="BF13" s="10"/>
      <c r="BG13" s="10"/>
      <c r="BH13" s="10"/>
      <c r="BI13" s="10"/>
      <c r="BJ13" s="10"/>
      <c r="BK13" s="10"/>
      <c r="BL13" s="10"/>
      <c r="BM13" s="10"/>
      <c r="BN13" s="10"/>
      <c r="BO13" s="10"/>
      <c r="BP13" s="10"/>
      <c r="BQ13" s="10"/>
      <c r="BR13" s="10"/>
      <c r="BS13" s="10"/>
      <c r="BT13" s="10"/>
      <c r="BU13" s="10"/>
      <c r="BV13" s="10"/>
      <c r="BW13" s="10"/>
      <c r="BX13" s="10"/>
      <c r="BY13" s="10"/>
      <c r="BZ13" s="10"/>
      <c r="CA13" s="10"/>
      <c r="CB13" s="10"/>
      <c r="CC13" s="10"/>
      <c r="CD13" s="10"/>
      <c r="CE13" s="10"/>
      <c r="CF13" s="10"/>
      <c r="CG13" s="10"/>
      <c r="CH13" s="10"/>
      <c r="CI13" s="10"/>
      <c r="CJ13" s="10"/>
      <c r="CK13" s="10"/>
      <c r="CL13" s="10"/>
      <c r="CM13" s="10"/>
      <c r="CN13" s="10"/>
      <c r="CO13" s="10"/>
      <c r="CP13" s="10"/>
      <c r="CQ13" s="10"/>
      <c r="CR13" s="10"/>
      <c r="CS13" s="10"/>
      <c r="CT13" s="10"/>
      <c r="CU13" s="10"/>
      <c r="CV13" s="10"/>
      <c r="CW13" s="10"/>
      <c r="CX13" s="10"/>
      <c r="CY13" s="10"/>
      <c r="CZ13" s="10"/>
      <c r="DA13" s="10"/>
      <c r="DB13" s="10"/>
      <c r="DC13" s="10"/>
      <c r="DD13" s="10"/>
      <c r="DE13" s="10"/>
      <c r="DF13" s="10"/>
      <c r="DG13" s="10"/>
      <c r="DH13" s="10"/>
      <c r="DI13" s="10"/>
      <c r="DJ13" s="10"/>
      <c r="DK13" s="10"/>
      <c r="DL13" s="10"/>
      <c r="DM13" s="10"/>
      <c r="DN13" s="10"/>
      <c r="DO13" s="10"/>
      <c r="DP13" s="10"/>
      <c r="DQ13" s="10"/>
      <c r="DR13" s="10"/>
      <c r="DS13" s="10"/>
      <c r="DT13" s="10"/>
      <c r="DU13" s="10"/>
      <c r="DV13" s="10"/>
      <c r="DW13" s="10"/>
      <c r="DX13" s="10"/>
      <c r="DY13" s="10"/>
      <c r="DZ13" s="10"/>
      <c r="EA13" s="10"/>
      <c r="EB13" s="10"/>
      <c r="EC13" s="10"/>
      <c r="ED13" s="10"/>
      <c r="EE13" s="10"/>
      <c r="EF13" s="10"/>
      <c r="EG13" s="10"/>
      <c r="EH13" s="10"/>
      <c r="EI13" s="10"/>
      <c r="EJ13" s="10"/>
      <c r="EK13" s="10"/>
      <c r="EL13" s="10"/>
      <c r="EM13" s="10"/>
      <c r="EN13" s="10"/>
      <c r="EO13" s="10"/>
      <c r="EP13" s="10"/>
      <c r="EQ13" s="10"/>
      <c r="ER13" s="10"/>
      <c r="ES13" s="10"/>
      <c r="ET13" s="10"/>
      <c r="EU13" s="10"/>
      <c r="EV13" s="10"/>
      <c r="EW13" s="10"/>
      <c r="EX13" s="10"/>
      <c r="EY13" s="10"/>
      <c r="EZ13" s="10"/>
      <c r="FA13" s="10"/>
      <c r="FB13" s="10"/>
      <c r="FC13" s="10"/>
      <c r="FD13" s="10"/>
      <c r="FE13" s="10"/>
      <c r="FF13" s="10"/>
      <c r="FG13" s="10"/>
      <c r="FH13" s="10"/>
      <c r="FI13" s="10"/>
      <c r="FJ13" s="10"/>
      <c r="FK13" s="10"/>
      <c r="FL13" s="10"/>
      <c r="FM13" s="10"/>
      <c r="FN13" s="10"/>
      <c r="FO13" s="10"/>
      <c r="FP13" s="10"/>
      <c r="FQ13" s="10"/>
      <c r="FR13" s="10"/>
      <c r="FS13" s="10"/>
      <c r="FT13" s="10"/>
      <c r="FU13" s="10"/>
      <c r="FV13" s="10"/>
      <c r="FW13" s="10"/>
      <c r="FX13" s="10"/>
      <c r="FY13" s="10"/>
      <c r="FZ13" s="10"/>
      <c r="GA13" s="10"/>
      <c r="GB13" s="10"/>
      <c r="GC13" s="10"/>
      <c r="GD13" s="10"/>
      <c r="GE13" s="10"/>
      <c r="GF13" s="10"/>
      <c r="GG13" s="10"/>
      <c r="GH13" s="10"/>
      <c r="GI13" s="10"/>
      <c r="GJ13" s="10"/>
      <c r="GK13" s="10"/>
      <c r="GL13" s="10"/>
      <c r="GM13" s="10"/>
      <c r="GN13" s="10"/>
      <c r="GO13" s="10"/>
      <c r="GP13" s="10"/>
      <c r="GQ13" s="10"/>
      <c r="GR13" s="10"/>
      <c r="GS13" s="10"/>
      <c r="GT13" s="10"/>
      <c r="GU13" s="10"/>
      <c r="GV13" s="10"/>
      <c r="GW13" s="10"/>
      <c r="GX13" s="10"/>
      <c r="GY13" s="10"/>
      <c r="GZ13" s="10"/>
      <c r="HA13" s="10"/>
      <c r="HB13" s="10"/>
      <c r="HC13" s="10"/>
      <c r="HD13" s="10"/>
      <c r="HE13" s="10"/>
      <c r="HF13" s="10"/>
      <c r="HG13" s="10"/>
      <c r="HH13" s="10"/>
      <c r="HI13" s="10"/>
      <c r="HJ13" s="10"/>
      <c r="HK13" s="10"/>
      <c r="HL13" s="10"/>
      <c r="HM13" s="10"/>
      <c r="HN13" s="10"/>
      <c r="HO13" s="10"/>
      <c r="HP13" s="10"/>
      <c r="HQ13" s="10"/>
      <c r="HR13" s="10"/>
      <c r="HS13" s="10"/>
      <c r="HT13" s="10"/>
      <c r="HU13" s="10"/>
      <c r="HV13" s="10"/>
      <c r="HW13" s="10"/>
      <c r="HX13" s="10"/>
      <c r="HY13" s="10"/>
      <c r="HZ13" s="10"/>
      <c r="IA13" s="10"/>
      <c r="IB13" s="10"/>
      <c r="IC13" s="10"/>
      <c r="ID13" s="10"/>
      <c r="IE13" s="10"/>
      <c r="IF13" s="10"/>
      <c r="IG13" s="10"/>
      <c r="IH13" s="10"/>
      <c r="II13" s="10"/>
      <c r="IJ13" s="10"/>
      <c r="IK13" s="10"/>
      <c r="IL13" s="10"/>
      <c r="IM13" s="10"/>
      <c r="IN13" s="10"/>
      <c r="IO13" s="10"/>
      <c r="IP13" s="10"/>
      <c r="IQ13" s="10"/>
      <c r="IR13" s="10"/>
      <c r="IS13" s="10"/>
      <c r="IT13" s="10"/>
      <c r="IU13" s="10"/>
      <c r="IV13" s="10"/>
    </row>
    <row r="14" spans="1:256" x14ac:dyDescent="0.2">
      <c r="A14" s="10"/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  <c r="I14" s="3"/>
      <c r="J14" s="4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  <c r="BB14" s="10"/>
      <c r="BC14" s="10"/>
      <c r="BD14" s="10"/>
      <c r="BE14" s="10"/>
      <c r="BF14" s="10"/>
      <c r="BG14" s="10"/>
      <c r="BH14" s="10"/>
      <c r="BI14" s="10"/>
      <c r="BJ14" s="10"/>
      <c r="BK14" s="10"/>
      <c r="BL14" s="10"/>
      <c r="BM14" s="10"/>
      <c r="BN14" s="10"/>
      <c r="BO14" s="10"/>
      <c r="BP14" s="10"/>
      <c r="BQ14" s="10"/>
      <c r="BR14" s="10"/>
      <c r="BS14" s="10"/>
      <c r="BT14" s="10"/>
      <c r="BU14" s="10"/>
      <c r="BV14" s="10"/>
      <c r="BW14" s="10"/>
      <c r="BX14" s="10"/>
      <c r="BY14" s="10"/>
      <c r="BZ14" s="10"/>
      <c r="CA14" s="10"/>
      <c r="CB14" s="10"/>
      <c r="CC14" s="10"/>
      <c r="CD14" s="10"/>
      <c r="CE14" s="10"/>
      <c r="CF14" s="10"/>
      <c r="CG14" s="10"/>
      <c r="CH14" s="10"/>
      <c r="CI14" s="10"/>
      <c r="CJ14" s="10"/>
      <c r="CK14" s="10"/>
      <c r="CL14" s="10"/>
      <c r="CM14" s="10"/>
      <c r="CN14" s="10"/>
      <c r="CO14" s="10"/>
      <c r="CP14" s="10"/>
      <c r="CQ14" s="10"/>
      <c r="CR14" s="10"/>
      <c r="CS14" s="10"/>
      <c r="CT14" s="10"/>
      <c r="CU14" s="10"/>
      <c r="CV14" s="10"/>
      <c r="CW14" s="10"/>
      <c r="CX14" s="10"/>
      <c r="CY14" s="10"/>
      <c r="CZ14" s="10"/>
      <c r="DA14" s="10"/>
      <c r="DB14" s="10"/>
      <c r="DC14" s="10"/>
      <c r="DD14" s="10"/>
      <c r="DE14" s="10"/>
      <c r="DF14" s="10"/>
      <c r="DG14" s="10"/>
      <c r="DH14" s="10"/>
      <c r="DI14" s="10"/>
      <c r="DJ14" s="10"/>
      <c r="DK14" s="10"/>
      <c r="DL14" s="10"/>
      <c r="DM14" s="10"/>
      <c r="DN14" s="10"/>
      <c r="DO14" s="10"/>
      <c r="DP14" s="10"/>
      <c r="DQ14" s="10"/>
      <c r="DR14" s="10"/>
      <c r="DS14" s="10"/>
      <c r="DT14" s="10"/>
      <c r="DU14" s="10"/>
      <c r="DV14" s="10"/>
      <c r="DW14" s="10"/>
      <c r="DX14" s="10"/>
      <c r="DY14" s="10"/>
      <c r="DZ14" s="10"/>
      <c r="EA14" s="10"/>
      <c r="EB14" s="10"/>
      <c r="EC14" s="10"/>
      <c r="ED14" s="10"/>
      <c r="EE14" s="10"/>
      <c r="EF14" s="10"/>
      <c r="EG14" s="10"/>
      <c r="EH14" s="10"/>
      <c r="EI14" s="10"/>
      <c r="EJ14" s="10"/>
      <c r="EK14" s="10"/>
      <c r="EL14" s="10"/>
      <c r="EM14" s="10"/>
      <c r="EN14" s="10"/>
      <c r="EO14" s="10"/>
      <c r="EP14" s="10"/>
      <c r="EQ14" s="10"/>
      <c r="ER14" s="10"/>
      <c r="ES14" s="10"/>
      <c r="ET14" s="10"/>
      <c r="EU14" s="10"/>
      <c r="EV14" s="10"/>
      <c r="EW14" s="10"/>
      <c r="EX14" s="10"/>
      <c r="EY14" s="10"/>
      <c r="EZ14" s="10"/>
      <c r="FA14" s="10"/>
      <c r="FB14" s="10"/>
      <c r="FC14" s="10"/>
      <c r="FD14" s="10"/>
      <c r="FE14" s="10"/>
      <c r="FF14" s="10"/>
      <c r="FG14" s="10"/>
      <c r="FH14" s="10"/>
      <c r="FI14" s="10"/>
      <c r="FJ14" s="10"/>
      <c r="FK14" s="10"/>
      <c r="FL14" s="10"/>
      <c r="FM14" s="10"/>
      <c r="FN14" s="10"/>
      <c r="FO14" s="10"/>
      <c r="FP14" s="10"/>
      <c r="FQ14" s="10"/>
      <c r="FR14" s="10"/>
      <c r="FS14" s="10"/>
      <c r="FT14" s="10"/>
      <c r="FU14" s="10"/>
      <c r="FV14" s="10"/>
      <c r="FW14" s="10"/>
      <c r="FX14" s="10"/>
      <c r="FY14" s="10"/>
      <c r="FZ14" s="10"/>
      <c r="GA14" s="10"/>
      <c r="GB14" s="10"/>
      <c r="GC14" s="10"/>
      <c r="GD14" s="10"/>
      <c r="GE14" s="10"/>
      <c r="GF14" s="10"/>
      <c r="GG14" s="10"/>
      <c r="GH14" s="10"/>
      <c r="GI14" s="10"/>
      <c r="GJ14" s="10"/>
      <c r="GK14" s="10"/>
      <c r="GL14" s="10"/>
      <c r="GM14" s="10"/>
      <c r="GN14" s="10"/>
      <c r="GO14" s="10"/>
      <c r="GP14" s="10"/>
      <c r="GQ14" s="10"/>
      <c r="GR14" s="10"/>
      <c r="GS14" s="10"/>
      <c r="GT14" s="10"/>
      <c r="GU14" s="10"/>
      <c r="GV14" s="10"/>
      <c r="GW14" s="10"/>
      <c r="GX14" s="10"/>
      <c r="GY14" s="10"/>
      <c r="GZ14" s="10"/>
      <c r="HA14" s="10"/>
      <c r="HB14" s="10"/>
      <c r="HC14" s="10"/>
      <c r="HD14" s="10"/>
      <c r="HE14" s="10"/>
      <c r="HF14" s="10"/>
      <c r="HG14" s="10"/>
      <c r="HH14" s="10"/>
      <c r="HI14" s="10"/>
      <c r="HJ14" s="10"/>
      <c r="HK14" s="10"/>
      <c r="HL14" s="10"/>
      <c r="HM14" s="10"/>
      <c r="HN14" s="10"/>
      <c r="HO14" s="10"/>
      <c r="HP14" s="10"/>
      <c r="HQ14" s="10"/>
      <c r="HR14" s="10"/>
      <c r="HS14" s="10"/>
      <c r="HT14" s="10"/>
      <c r="HU14" s="10"/>
      <c r="HV14" s="10"/>
      <c r="HW14" s="10"/>
      <c r="HX14" s="10"/>
      <c r="HY14" s="10"/>
      <c r="HZ14" s="10"/>
      <c r="IA14" s="10"/>
      <c r="IB14" s="10"/>
      <c r="IC14" s="10"/>
      <c r="ID14" s="10"/>
      <c r="IE14" s="10"/>
      <c r="IF14" s="10"/>
      <c r="IG14" s="10"/>
      <c r="IH14" s="10"/>
      <c r="II14" s="10"/>
      <c r="IJ14" s="10"/>
      <c r="IK14" s="10"/>
      <c r="IL14" s="10"/>
      <c r="IM14" s="10"/>
      <c r="IN14" s="10"/>
      <c r="IO14" s="10"/>
      <c r="IP14" s="10"/>
      <c r="IQ14" s="10"/>
      <c r="IR14" s="10"/>
      <c r="IS14" s="10"/>
      <c r="IT14" s="10"/>
      <c r="IU14" s="10"/>
      <c r="IV14" s="10"/>
    </row>
    <row r="15" spans="1:256" x14ac:dyDescent="0.2">
      <c r="A15" s="2"/>
      <c r="B15" s="2"/>
      <c r="C15" s="2"/>
      <c r="D15" s="2"/>
      <c r="E15" s="2"/>
      <c r="F15" s="2"/>
      <c r="G15" s="2"/>
      <c r="H15" s="2"/>
      <c r="I15" s="3"/>
      <c r="J15" s="4"/>
    </row>
    <row r="16" spans="1:256" x14ac:dyDescent="0.2">
      <c r="A16" s="2" t="s">
        <v>26</v>
      </c>
      <c r="B16" s="31" t="s">
        <v>27</v>
      </c>
      <c r="C16" s="31"/>
      <c r="D16" s="31"/>
      <c r="E16" s="31" t="s">
        <v>28</v>
      </c>
      <c r="F16" s="31"/>
      <c r="G16" s="12">
        <f>SUM((B14*0.2)+(C14*0.2)+(D14*0.15)+(E14*0.15)+(F14*0.15)+(G14*0.15))</f>
        <v>0</v>
      </c>
      <c r="H16" s="2" t="s">
        <v>10</v>
      </c>
      <c r="I16" s="3" t="s">
        <v>29</v>
      </c>
      <c r="J16" s="13">
        <f>ROUND(G16*J7,1)</f>
        <v>0</v>
      </c>
    </row>
    <row r="17" spans="1:20" x14ac:dyDescent="0.2">
      <c r="A17" s="2" t="s">
        <v>30</v>
      </c>
      <c r="B17" s="31" t="s">
        <v>31</v>
      </c>
      <c r="C17" s="31"/>
      <c r="D17" s="31"/>
      <c r="E17" s="31" t="s">
        <v>28</v>
      </c>
      <c r="F17" s="31"/>
      <c r="G17" s="12">
        <f>SUM((B14*0.5)+(C14*0.25)+(D14*0.2)+(E14*0.2)+(F14*0.15)+(G14*0.2))</f>
        <v>0</v>
      </c>
      <c r="H17" s="2" t="s">
        <v>10</v>
      </c>
      <c r="I17" s="3" t="s">
        <v>32</v>
      </c>
      <c r="J17" s="13">
        <f>ROUND(G17*J7,1)</f>
        <v>0</v>
      </c>
    </row>
    <row r="18" spans="1:20" ht="6.75" customHeight="1" x14ac:dyDescent="0.2">
      <c r="A18" s="2"/>
      <c r="B18" s="2"/>
      <c r="C18" s="2"/>
      <c r="D18" s="2"/>
      <c r="E18" s="2"/>
      <c r="F18" s="12"/>
      <c r="G18" s="12"/>
      <c r="H18" s="2"/>
      <c r="I18" s="3"/>
      <c r="J18" s="4"/>
    </row>
    <row r="19" spans="1:20" x14ac:dyDescent="0.2">
      <c r="A19" s="5" t="s">
        <v>33</v>
      </c>
      <c r="B19" s="2"/>
      <c r="C19" s="2"/>
      <c r="D19" s="2"/>
      <c r="E19" s="2"/>
      <c r="F19" s="2"/>
      <c r="G19" s="2"/>
      <c r="H19" s="2"/>
      <c r="I19" s="3"/>
      <c r="J19" s="4"/>
    </row>
    <row r="20" spans="1:20" x14ac:dyDescent="0.2">
      <c r="A20" s="2" t="s">
        <v>34</v>
      </c>
      <c r="B20" s="31" t="s">
        <v>35</v>
      </c>
      <c r="C20" s="31"/>
      <c r="D20" s="31"/>
      <c r="E20" s="31"/>
      <c r="F20" s="31"/>
      <c r="G20" s="31"/>
      <c r="H20" s="31"/>
      <c r="I20" s="3" t="s">
        <v>36</v>
      </c>
      <c r="J20" s="14">
        <v>0</v>
      </c>
    </row>
    <row r="21" spans="1:20" x14ac:dyDescent="0.2">
      <c r="A21" s="2" t="s">
        <v>37</v>
      </c>
      <c r="B21" s="31" t="s">
        <v>38</v>
      </c>
      <c r="C21" s="31"/>
      <c r="D21" s="31"/>
      <c r="E21" s="31"/>
      <c r="F21" s="31"/>
      <c r="G21" s="31"/>
      <c r="H21" s="31"/>
      <c r="I21" s="3" t="s">
        <v>39</v>
      </c>
      <c r="J21" s="13">
        <f>ROUND(IF(J20&gt;J16,J20-J16,0),1)</f>
        <v>0</v>
      </c>
    </row>
    <row r="22" spans="1:20" x14ac:dyDescent="0.2">
      <c r="A22" s="2" t="s">
        <v>40</v>
      </c>
      <c r="B22" s="31" t="s">
        <v>41</v>
      </c>
      <c r="C22" s="31"/>
      <c r="D22" s="31"/>
      <c r="E22" s="31"/>
      <c r="F22" s="31"/>
      <c r="G22" s="31"/>
      <c r="H22" s="31"/>
      <c r="I22" s="3" t="s">
        <v>42</v>
      </c>
      <c r="J22" s="13">
        <f>ROUND(IF(J20&gt;J17,J20-J17,0),1)</f>
        <v>0</v>
      </c>
    </row>
    <row r="23" spans="1:20" ht="6" customHeight="1" x14ac:dyDescent="0.2">
      <c r="A23" s="2"/>
      <c r="B23" s="2"/>
      <c r="C23" s="2"/>
      <c r="D23" s="2"/>
      <c r="E23" s="2"/>
      <c r="F23" s="2"/>
      <c r="G23" s="2"/>
      <c r="H23" s="2"/>
      <c r="I23" s="3"/>
      <c r="J23" s="4"/>
    </row>
    <row r="24" spans="1:20" x14ac:dyDescent="0.2">
      <c r="A24" s="29" t="s">
        <v>43</v>
      </c>
      <c r="B24" s="29"/>
      <c r="C24" s="29"/>
      <c r="D24" s="29"/>
      <c r="E24" s="29"/>
      <c r="F24" s="29"/>
      <c r="G24" s="29"/>
      <c r="H24" s="29"/>
      <c r="I24" s="3"/>
      <c r="J24" s="4"/>
    </row>
    <row r="25" spans="1:20" x14ac:dyDescent="0.2">
      <c r="A25" s="2" t="s">
        <v>44</v>
      </c>
      <c r="B25" s="31" t="s">
        <v>45</v>
      </c>
      <c r="C25" s="31"/>
      <c r="D25" s="31"/>
      <c r="E25" s="31"/>
      <c r="F25" s="31"/>
      <c r="G25" s="31"/>
      <c r="H25" s="31"/>
      <c r="I25" s="3" t="s">
        <v>46</v>
      </c>
      <c r="J25" s="13">
        <f>ROUND(IF(J22&gt;0,(J22/3+J17),0),1)</f>
        <v>0</v>
      </c>
    </row>
    <row r="26" spans="1:20" x14ac:dyDescent="0.2">
      <c r="A26" s="2" t="s">
        <v>47</v>
      </c>
      <c r="B26" s="31" t="s">
        <v>48</v>
      </c>
      <c r="C26" s="31"/>
      <c r="D26" s="31"/>
      <c r="E26" s="31"/>
      <c r="F26" s="31"/>
      <c r="G26" s="31"/>
      <c r="H26" s="31"/>
      <c r="I26" s="3" t="s">
        <v>49</v>
      </c>
      <c r="J26" s="13">
        <f>ROUND(IF(J25&gt;0,J20-J25,0),1)</f>
        <v>0</v>
      </c>
    </row>
    <row r="27" spans="1:20" ht="6" customHeight="1" x14ac:dyDescent="0.2">
      <c r="A27" s="2"/>
      <c r="B27" s="2"/>
      <c r="C27" s="2"/>
      <c r="D27" s="2"/>
      <c r="E27" s="2"/>
      <c r="F27" s="2"/>
      <c r="G27" s="2"/>
      <c r="H27" s="2"/>
      <c r="I27" s="3"/>
      <c r="J27" s="4"/>
    </row>
    <row r="28" spans="1:20" x14ac:dyDescent="0.2">
      <c r="A28" s="29" t="s">
        <v>50</v>
      </c>
      <c r="B28" s="29"/>
      <c r="C28" s="29"/>
      <c r="D28" s="29"/>
      <c r="E28" s="29"/>
      <c r="F28" s="29"/>
      <c r="G28" s="29"/>
      <c r="H28" s="29"/>
      <c r="I28" s="3"/>
      <c r="J28" s="4"/>
    </row>
    <row r="29" spans="1:20" x14ac:dyDescent="0.2">
      <c r="A29" s="2" t="s">
        <v>51</v>
      </c>
      <c r="B29" s="31" t="s">
        <v>95</v>
      </c>
      <c r="C29" s="31"/>
      <c r="D29" s="31"/>
      <c r="E29" s="31"/>
      <c r="F29" s="31"/>
      <c r="G29" s="31"/>
      <c r="H29" s="31"/>
      <c r="I29" s="3" t="s">
        <v>52</v>
      </c>
      <c r="J29" s="14">
        <v>0</v>
      </c>
    </row>
    <row r="30" spans="1:20" x14ac:dyDescent="0.2">
      <c r="A30" s="2" t="s">
        <v>53</v>
      </c>
      <c r="B30" s="31" t="s">
        <v>54</v>
      </c>
      <c r="C30" s="31"/>
      <c r="D30" s="31"/>
      <c r="E30" s="31"/>
      <c r="F30" s="31"/>
      <c r="G30" s="31"/>
      <c r="H30" s="31"/>
      <c r="I30" s="3" t="s">
        <v>55</v>
      </c>
      <c r="J30" s="13">
        <f>ROUND(J20-J29,1)</f>
        <v>0</v>
      </c>
    </row>
    <row r="31" spans="1:20" ht="6" customHeight="1" x14ac:dyDescent="0.2">
      <c r="A31" s="2"/>
      <c r="B31" s="2"/>
      <c r="C31" s="2"/>
      <c r="D31" s="2"/>
      <c r="E31" s="2"/>
      <c r="F31" s="2"/>
      <c r="G31" s="2"/>
      <c r="H31" s="2"/>
      <c r="I31" s="3"/>
      <c r="J31" s="4"/>
    </row>
    <row r="32" spans="1:20" x14ac:dyDescent="0.2">
      <c r="A32" s="29" t="s">
        <v>56</v>
      </c>
      <c r="B32" s="29"/>
      <c r="C32" s="29"/>
      <c r="D32" s="29"/>
      <c r="E32" s="29"/>
      <c r="F32" s="29"/>
      <c r="G32" s="29"/>
      <c r="H32" s="29"/>
      <c r="I32" s="3"/>
      <c r="J32" s="4"/>
      <c r="K32" s="15"/>
      <c r="L32" s="16"/>
      <c r="M32" s="17"/>
      <c r="N32" s="17"/>
      <c r="O32" s="17"/>
      <c r="P32" s="17"/>
      <c r="Q32" s="17"/>
      <c r="R32" s="17"/>
      <c r="S32" s="17"/>
      <c r="T32" s="17"/>
    </row>
    <row r="33" spans="1:20" x14ac:dyDescent="0.2">
      <c r="A33" s="2" t="s">
        <v>57</v>
      </c>
      <c r="B33" s="31" t="s">
        <v>58</v>
      </c>
      <c r="C33" s="31"/>
      <c r="D33" s="31"/>
      <c r="E33" s="31"/>
      <c r="F33" s="31"/>
      <c r="G33" s="31"/>
      <c r="H33" s="31"/>
      <c r="I33" s="3" t="s">
        <v>59</v>
      </c>
      <c r="J33" s="13">
        <f>ROUND(IF(J22&gt;J29,J29/2,J22/2),1)</f>
        <v>0</v>
      </c>
      <c r="M33" s="17"/>
      <c r="N33" s="17"/>
      <c r="O33" s="17"/>
      <c r="P33" s="17"/>
      <c r="Q33" s="17"/>
      <c r="R33" s="17"/>
      <c r="S33" s="17"/>
      <c r="T33" s="17"/>
    </row>
    <row r="34" spans="1:20" x14ac:dyDescent="0.2">
      <c r="A34" s="2" t="s">
        <v>110</v>
      </c>
      <c r="B34" s="31" t="s">
        <v>60</v>
      </c>
      <c r="C34" s="31"/>
      <c r="D34" s="31"/>
      <c r="E34" s="31"/>
      <c r="F34" s="31"/>
      <c r="G34" s="31"/>
      <c r="H34" s="31"/>
      <c r="I34" s="3" t="s">
        <v>61</v>
      </c>
      <c r="J34" s="18">
        <f>ROUND(IF(K34&lt;=L34,K34,L34),1)</f>
        <v>0</v>
      </c>
      <c r="K34" s="1">
        <f>ROUND(2*J29,1)</f>
        <v>0</v>
      </c>
      <c r="L34" s="1">
        <f>ROUND(IF(J17-J30&lt;=0,0,2*(J17-J30)),1)</f>
        <v>0</v>
      </c>
      <c r="M34" s="34"/>
      <c r="N34" s="34"/>
      <c r="O34" s="34"/>
      <c r="P34" s="17"/>
      <c r="Q34" s="17"/>
      <c r="R34" s="17"/>
      <c r="S34" s="17"/>
      <c r="T34" s="17"/>
    </row>
    <row r="35" spans="1:20" x14ac:dyDescent="0.2">
      <c r="A35" s="2" t="s">
        <v>62</v>
      </c>
      <c r="B35" s="31" t="s">
        <v>63</v>
      </c>
      <c r="C35" s="31"/>
      <c r="D35" s="31"/>
      <c r="E35" s="31"/>
      <c r="F35" s="31"/>
      <c r="G35" s="31"/>
      <c r="H35" s="31"/>
      <c r="I35" s="3" t="s">
        <v>64</v>
      </c>
      <c r="J35" s="18">
        <f>ROUND(IF(J29=J26,J33,K35),1)</f>
        <v>0</v>
      </c>
      <c r="K35" s="1">
        <f>ROUND(IF(J30&gt;J17,J30-J17,0),1)</f>
        <v>0</v>
      </c>
      <c r="M35" s="17"/>
      <c r="N35" s="17"/>
      <c r="O35" s="17"/>
      <c r="P35" s="17"/>
      <c r="Q35" s="17"/>
      <c r="R35" s="17"/>
      <c r="S35" s="17"/>
      <c r="T35" s="17"/>
    </row>
    <row r="36" spans="1:20" x14ac:dyDescent="0.2">
      <c r="A36" s="2" t="s">
        <v>65</v>
      </c>
      <c r="B36" s="31" t="s">
        <v>100</v>
      </c>
      <c r="C36" s="31"/>
      <c r="D36" s="31"/>
      <c r="E36" s="31"/>
      <c r="F36" s="31"/>
      <c r="G36" s="31"/>
      <c r="H36" s="31"/>
      <c r="I36" s="3" t="s">
        <v>66</v>
      </c>
      <c r="J36" s="18">
        <f>ROUND(IF(K36+L36=0,0,IF(J30&gt;J16,J33+J34-J35,J33+J34)),1)</f>
        <v>0</v>
      </c>
      <c r="K36" s="1">
        <f>IF(J35&gt;J33,0,1)</f>
        <v>1</v>
      </c>
      <c r="L36" s="1">
        <f>IF(J30&gt;J16,0,1)</f>
        <v>1</v>
      </c>
      <c r="M36" s="17"/>
      <c r="N36" s="17"/>
      <c r="O36" s="17"/>
      <c r="P36" s="17"/>
      <c r="Q36" s="17"/>
      <c r="R36" s="17"/>
      <c r="S36" s="17"/>
      <c r="T36" s="17"/>
    </row>
    <row r="37" spans="1:20" x14ac:dyDescent="0.2">
      <c r="A37" s="2" t="s">
        <v>67</v>
      </c>
      <c r="B37" s="31" t="s">
        <v>101</v>
      </c>
      <c r="C37" s="31"/>
      <c r="D37" s="31"/>
      <c r="E37" s="31"/>
      <c r="F37" s="31"/>
      <c r="G37" s="31"/>
      <c r="H37" s="31"/>
      <c r="I37" s="3" t="s">
        <v>68</v>
      </c>
      <c r="J37" s="18">
        <f>ROUND(IF(AND(J20&lt;J16,J30&lt;J16),J16-J20,0),1)</f>
        <v>0</v>
      </c>
      <c r="M37" s="17"/>
      <c r="N37" s="17"/>
      <c r="O37" s="17"/>
      <c r="P37" s="17"/>
      <c r="Q37" s="17"/>
      <c r="R37" s="17"/>
      <c r="S37" s="17"/>
      <c r="T37" s="17"/>
    </row>
    <row r="38" spans="1:20" x14ac:dyDescent="0.2">
      <c r="A38" s="2" t="s">
        <v>111</v>
      </c>
      <c r="B38" s="31" t="s">
        <v>102</v>
      </c>
      <c r="C38" s="31"/>
      <c r="D38" s="31"/>
      <c r="E38" s="31"/>
      <c r="F38" s="31"/>
      <c r="G38" s="31"/>
      <c r="H38" s="31"/>
      <c r="I38" s="3" t="s">
        <v>69</v>
      </c>
      <c r="J38" s="18">
        <f>J36+J37</f>
        <v>0</v>
      </c>
      <c r="M38" s="17"/>
      <c r="N38" s="17"/>
      <c r="O38" s="17"/>
      <c r="P38" s="17"/>
      <c r="Q38" s="17"/>
      <c r="R38" s="17"/>
      <c r="S38" s="17"/>
      <c r="T38" s="17"/>
    </row>
    <row r="39" spans="1:20" x14ac:dyDescent="0.2">
      <c r="A39" s="1" t="s">
        <v>112</v>
      </c>
      <c r="B39" s="1" t="s">
        <v>70</v>
      </c>
      <c r="I39" s="10" t="s">
        <v>71</v>
      </c>
      <c r="J39" s="20">
        <f>ROUND(0.75*(J38+J30),1)</f>
        <v>0</v>
      </c>
      <c r="M39" s="17"/>
      <c r="N39" s="17"/>
      <c r="O39" s="17"/>
      <c r="P39" s="17"/>
      <c r="Q39" s="17"/>
      <c r="R39" s="17"/>
      <c r="S39" s="17"/>
      <c r="T39" s="17"/>
    </row>
    <row r="40" spans="1:20" x14ac:dyDescent="0.2">
      <c r="A40" s="1" t="s">
        <v>113</v>
      </c>
      <c r="B40" s="1" t="s">
        <v>72</v>
      </c>
      <c r="I40" s="10" t="s">
        <v>73</v>
      </c>
      <c r="J40" s="21">
        <f>ROUND(IF(J39-J30&lt;=0,0,J39-J30),1)</f>
        <v>0</v>
      </c>
      <c r="L40" s="17"/>
      <c r="M40" s="17"/>
      <c r="N40" s="17"/>
      <c r="O40" s="17"/>
      <c r="P40" s="17"/>
      <c r="Q40" s="17"/>
      <c r="R40" s="17"/>
      <c r="S40" s="17"/>
      <c r="T40" s="17"/>
    </row>
    <row r="41" spans="1:20" x14ac:dyDescent="0.2">
      <c r="L41" s="17"/>
      <c r="M41" s="17"/>
      <c r="N41" s="17"/>
      <c r="O41" s="17"/>
      <c r="P41" s="17"/>
      <c r="Q41" s="17"/>
      <c r="R41" s="17"/>
      <c r="S41" s="17"/>
      <c r="T41" s="17"/>
    </row>
    <row r="42" spans="1:20" s="17" customFormat="1" x14ac:dyDescent="0.2">
      <c r="A42" s="17" t="s">
        <v>74</v>
      </c>
      <c r="I42" s="19"/>
      <c r="J42" s="23"/>
      <c r="M42" s="34"/>
      <c r="N42" s="34"/>
      <c r="O42" s="34"/>
    </row>
    <row r="43" spans="1:20" x14ac:dyDescent="0.2">
      <c r="A43" s="1" t="s">
        <v>75</v>
      </c>
      <c r="B43" s="1" t="s">
        <v>76</v>
      </c>
      <c r="I43" s="10" t="s">
        <v>77</v>
      </c>
      <c r="J43" s="24">
        <v>0</v>
      </c>
      <c r="L43" s="17"/>
      <c r="M43" s="17"/>
      <c r="N43" s="17"/>
      <c r="O43" s="17"/>
      <c r="P43" s="17"/>
      <c r="Q43" s="17"/>
      <c r="R43" s="17"/>
      <c r="S43" s="17"/>
      <c r="T43" s="17"/>
    </row>
    <row r="44" spans="1:20" x14ac:dyDescent="0.2">
      <c r="A44" s="1" t="s">
        <v>78</v>
      </c>
      <c r="B44" s="1" t="s">
        <v>103</v>
      </c>
      <c r="I44" s="10" t="s">
        <v>79</v>
      </c>
      <c r="J44" s="21">
        <f>ROUND(IF(J37=0,0,K44),1)</f>
        <v>0</v>
      </c>
      <c r="K44" s="1">
        <f>ROUND(IF(J43-J37&gt;=0,0,J37-J43),1)</f>
        <v>0</v>
      </c>
      <c r="L44" s="17"/>
      <c r="M44" s="17"/>
      <c r="N44" s="17"/>
      <c r="O44" s="17"/>
      <c r="P44" s="17"/>
      <c r="Q44" s="17"/>
      <c r="R44" s="17"/>
      <c r="S44" s="17"/>
      <c r="T44" s="17"/>
    </row>
    <row r="45" spans="1:20" x14ac:dyDescent="0.2">
      <c r="A45" s="1" t="s">
        <v>80</v>
      </c>
      <c r="B45" s="1" t="s">
        <v>81</v>
      </c>
      <c r="I45" s="10" t="s">
        <v>82</v>
      </c>
      <c r="J45" s="21">
        <f>ROUND(IF(J43-J37&gt;=0,J43-J37,0),1)</f>
        <v>0</v>
      </c>
      <c r="L45" s="17"/>
      <c r="M45" s="17"/>
      <c r="N45" s="17"/>
      <c r="O45" s="17"/>
      <c r="P45" s="17"/>
      <c r="Q45" s="17"/>
      <c r="R45" s="17"/>
      <c r="S45" s="17"/>
      <c r="T45" s="17"/>
    </row>
    <row r="46" spans="1:20" x14ac:dyDescent="0.2">
      <c r="A46" s="1" t="s">
        <v>83</v>
      </c>
      <c r="B46" s="1" t="s">
        <v>58</v>
      </c>
      <c r="I46" s="10" t="s">
        <v>84</v>
      </c>
      <c r="J46" s="20">
        <f>ROUND(IF(J43&gt;=J38,0,K46),1)</f>
        <v>0</v>
      </c>
      <c r="K46" s="1">
        <f>ROUND(IF(J45-J33&gt;=0,0,-2*(J45-J33)),1)</f>
        <v>0</v>
      </c>
      <c r="L46" s="17"/>
      <c r="M46" s="17"/>
      <c r="N46" s="17"/>
      <c r="O46" s="17"/>
      <c r="P46" s="17"/>
      <c r="Q46" s="17"/>
      <c r="R46" s="17"/>
      <c r="S46" s="17"/>
      <c r="T46" s="17"/>
    </row>
    <row r="47" spans="1:20" x14ac:dyDescent="0.2">
      <c r="A47" s="1" t="s">
        <v>85</v>
      </c>
      <c r="B47" s="1" t="s">
        <v>60</v>
      </c>
      <c r="I47" s="10" t="s">
        <v>86</v>
      </c>
      <c r="J47" s="20">
        <f>IF(J43&gt;=J38,0,K47)</f>
        <v>0</v>
      </c>
      <c r="K47" s="1">
        <f>ROUND(IF(J45-J33&lt;=0,J34*3/2,(J34-(J45-J33))*3/2),1)</f>
        <v>0</v>
      </c>
      <c r="L47" s="17"/>
      <c r="M47" s="17"/>
      <c r="N47" s="17"/>
      <c r="O47" s="17"/>
      <c r="P47" s="17"/>
      <c r="Q47" s="17"/>
      <c r="R47" s="17"/>
      <c r="S47" s="17"/>
      <c r="T47" s="17"/>
    </row>
    <row r="48" spans="1:20" x14ac:dyDescent="0.2">
      <c r="A48" s="1" t="s">
        <v>87</v>
      </c>
      <c r="B48" s="1" t="s">
        <v>63</v>
      </c>
      <c r="I48" s="10" t="s">
        <v>88</v>
      </c>
      <c r="J48" s="20">
        <f>IF(J43&gt;=J38,0,K48)</f>
        <v>0</v>
      </c>
      <c r="K48" s="25">
        <f>J35</f>
        <v>0</v>
      </c>
      <c r="L48" s="17"/>
      <c r="M48" s="17"/>
      <c r="N48" s="17"/>
      <c r="O48" s="17"/>
      <c r="P48" s="17"/>
      <c r="Q48" s="17"/>
      <c r="R48" s="17"/>
      <c r="S48" s="17"/>
      <c r="T48" s="17"/>
    </row>
    <row r="49" spans="1:20" x14ac:dyDescent="0.2">
      <c r="A49" s="1" t="s">
        <v>89</v>
      </c>
      <c r="B49" s="1" t="s">
        <v>104</v>
      </c>
      <c r="I49" s="10" t="s">
        <v>90</v>
      </c>
      <c r="J49" s="20">
        <f>+J46+J47-J48</f>
        <v>0</v>
      </c>
      <c r="L49" s="17"/>
      <c r="M49" s="17"/>
      <c r="N49" s="17"/>
      <c r="O49" s="17"/>
      <c r="P49" s="17"/>
      <c r="Q49" s="17"/>
      <c r="R49" s="17"/>
      <c r="S49" s="17"/>
      <c r="T49" s="17"/>
    </row>
    <row r="50" spans="1:20" x14ac:dyDescent="0.2">
      <c r="A50" s="1" t="s">
        <v>91</v>
      </c>
      <c r="B50" s="1" t="s">
        <v>105</v>
      </c>
      <c r="I50" s="10" t="s">
        <v>93</v>
      </c>
      <c r="J50" s="20">
        <f>J44+J49</f>
        <v>0</v>
      </c>
      <c r="L50" s="17"/>
      <c r="M50" s="34"/>
      <c r="N50" s="34"/>
      <c r="O50" s="34"/>
      <c r="P50" s="17"/>
      <c r="Q50" s="17"/>
      <c r="R50" s="17"/>
      <c r="S50" s="17"/>
      <c r="T50" s="17"/>
    </row>
    <row r="51" spans="1:20" x14ac:dyDescent="0.2">
      <c r="L51" s="17"/>
      <c r="M51" s="17"/>
      <c r="N51" s="17"/>
      <c r="O51" s="17"/>
      <c r="P51" s="17"/>
      <c r="Q51" s="17"/>
      <c r="R51" s="17"/>
      <c r="S51" s="17"/>
      <c r="T51" s="17"/>
    </row>
    <row r="52" spans="1:20" x14ac:dyDescent="0.2">
      <c r="A52" s="17" t="s">
        <v>109</v>
      </c>
      <c r="L52" s="17"/>
      <c r="M52" s="17"/>
      <c r="N52" s="17"/>
      <c r="O52" s="17"/>
      <c r="P52" s="17"/>
      <c r="Q52" s="17"/>
      <c r="R52" s="17"/>
      <c r="S52" s="17"/>
      <c r="T52" s="17"/>
    </row>
    <row r="53" spans="1:20" x14ac:dyDescent="0.2">
      <c r="A53" s="1" t="s">
        <v>96</v>
      </c>
      <c r="B53" s="1" t="s">
        <v>97</v>
      </c>
      <c r="I53" s="10" t="s">
        <v>98</v>
      </c>
      <c r="J53" s="27">
        <v>0</v>
      </c>
      <c r="L53" s="17"/>
      <c r="M53" s="17"/>
      <c r="N53" s="17"/>
      <c r="O53" s="17"/>
      <c r="P53" s="17"/>
      <c r="Q53" s="17"/>
      <c r="R53" s="17"/>
      <c r="S53" s="17"/>
      <c r="T53" s="17"/>
    </row>
    <row r="54" spans="1:20" x14ac:dyDescent="0.2">
      <c r="L54" s="17"/>
      <c r="M54" s="17"/>
      <c r="N54" s="17"/>
      <c r="O54" s="17"/>
      <c r="P54" s="17"/>
      <c r="Q54" s="17"/>
      <c r="R54" s="17"/>
      <c r="S54" s="17"/>
      <c r="T54" s="17"/>
    </row>
    <row r="55" spans="1:20" x14ac:dyDescent="0.2">
      <c r="A55" s="1" t="s">
        <v>99</v>
      </c>
      <c r="B55" s="1" t="s">
        <v>92</v>
      </c>
      <c r="I55" s="10" t="s">
        <v>106</v>
      </c>
      <c r="J55" s="22">
        <f xml:space="preserve"> J43+J50+J53</f>
        <v>0</v>
      </c>
      <c r="L55" s="17"/>
      <c r="M55" s="17"/>
      <c r="N55" s="17"/>
      <c r="O55" s="17"/>
      <c r="P55" s="17"/>
      <c r="Q55" s="17"/>
      <c r="R55" s="17"/>
      <c r="S55" s="17"/>
      <c r="T55" s="17"/>
    </row>
    <row r="56" spans="1:20" x14ac:dyDescent="0.2">
      <c r="L56" s="17"/>
      <c r="M56" s="17"/>
      <c r="N56" s="17"/>
      <c r="O56" s="17"/>
      <c r="P56" s="17"/>
      <c r="Q56" s="17"/>
      <c r="R56" s="17"/>
      <c r="S56" s="17"/>
      <c r="T56" s="17"/>
    </row>
    <row r="57" spans="1:20" x14ac:dyDescent="0.2">
      <c r="L57" s="17"/>
      <c r="M57" s="17"/>
      <c r="N57" s="17"/>
      <c r="O57" s="17"/>
      <c r="P57" s="17"/>
      <c r="Q57" s="17"/>
      <c r="R57" s="17"/>
      <c r="S57" s="17"/>
      <c r="T57" s="17"/>
    </row>
    <row r="58" spans="1:20" x14ac:dyDescent="0.2">
      <c r="A58" s="1" t="s">
        <v>94</v>
      </c>
      <c r="L58" s="17"/>
      <c r="M58" s="17"/>
      <c r="N58" s="17"/>
      <c r="O58" s="17"/>
      <c r="P58" s="17"/>
      <c r="Q58" s="17"/>
      <c r="R58" s="17"/>
      <c r="S58" s="17"/>
      <c r="T58" s="17"/>
    </row>
    <row r="59" spans="1:20" x14ac:dyDescent="0.2">
      <c r="L59" s="17"/>
      <c r="M59" s="17"/>
      <c r="N59" s="17"/>
      <c r="O59" s="17"/>
      <c r="P59" s="17"/>
      <c r="Q59" s="17"/>
      <c r="R59" s="17"/>
      <c r="S59" s="17"/>
      <c r="T59" s="17"/>
    </row>
    <row r="60" spans="1:20" x14ac:dyDescent="0.2">
      <c r="A60" s="28" t="s">
        <v>107</v>
      </c>
      <c r="B60" s="33"/>
      <c r="C60" s="33"/>
      <c r="D60" s="33"/>
      <c r="E60" s="33"/>
      <c r="F60" s="33"/>
      <c r="G60" s="33"/>
    </row>
    <row r="61" spans="1:20" x14ac:dyDescent="0.2">
      <c r="A61" s="33"/>
      <c r="B61" s="33"/>
      <c r="C61" s="33"/>
      <c r="D61" s="33"/>
      <c r="E61" s="33"/>
      <c r="F61" s="33"/>
      <c r="G61" s="33"/>
    </row>
    <row r="62" spans="1:20" x14ac:dyDescent="0.2">
      <c r="A62" s="26"/>
      <c r="B62" s="26"/>
      <c r="C62" s="26"/>
      <c r="D62" s="26"/>
      <c r="E62" s="26"/>
      <c r="F62" s="26"/>
      <c r="G62" s="26"/>
    </row>
    <row r="63" spans="1:20" ht="24.75" customHeight="1" x14ac:dyDescent="0.2">
      <c r="A63" s="28" t="s">
        <v>108</v>
      </c>
      <c r="B63" s="28"/>
      <c r="C63" s="28"/>
      <c r="D63" s="28"/>
      <c r="E63" s="28"/>
      <c r="F63" s="28"/>
      <c r="G63" s="28"/>
    </row>
  </sheetData>
  <sheetProtection algorithmName="SHA-512" hashValue="JzT331U/8tzykutCXpg86wlpO4aK+K4y1c07gbmN7PBCpuNiWXNWq1Mq3R/XYWWhtjXfRCNIiur0UMQG0Ny9DQ==" saltValue="nKiC1LlVFhtkipp8jfkTUA==" spinCount="100000" sheet="1" objects="1" scenarios="1"/>
  <mergeCells count="32">
    <mergeCell ref="A24:H24"/>
    <mergeCell ref="B25:H25"/>
    <mergeCell ref="B26:H26"/>
    <mergeCell ref="A60:G61"/>
    <mergeCell ref="M50:O50"/>
    <mergeCell ref="B29:H29"/>
    <mergeCell ref="B30:H30"/>
    <mergeCell ref="A32:H32"/>
    <mergeCell ref="B33:H33"/>
    <mergeCell ref="B34:H34"/>
    <mergeCell ref="M34:O34"/>
    <mergeCell ref="B35:H35"/>
    <mergeCell ref="B36:H36"/>
    <mergeCell ref="B37:H37"/>
    <mergeCell ref="B38:H38"/>
    <mergeCell ref="M42:O42"/>
    <mergeCell ref="A63:G63"/>
    <mergeCell ref="A9:J9"/>
    <mergeCell ref="A1:J1"/>
    <mergeCell ref="A3:G3"/>
    <mergeCell ref="B4:G4"/>
    <mergeCell ref="B5:G5"/>
    <mergeCell ref="B7:G7"/>
    <mergeCell ref="A28:H28"/>
    <mergeCell ref="A10:G10"/>
    <mergeCell ref="B16:D16"/>
    <mergeCell ref="E16:F16"/>
    <mergeCell ref="B17:D17"/>
    <mergeCell ref="E17:F17"/>
    <mergeCell ref="B20:H20"/>
    <mergeCell ref="B21:H21"/>
    <mergeCell ref="B22:H22"/>
  </mergeCells>
  <pageMargins left="0.7" right="0.7" top="0.75" bottom="0.75" header="0.3" footer="0.3"/>
  <legacyDrawing r:id="rId1"/>
</worksheet>
</file>

<file path=docMetadata/LabelInfo.xml><?xml version="1.0" encoding="utf-8"?>
<clbl:labelList xmlns:clbl="http://schemas.microsoft.com/office/2020/mipLabelMetadata">
  <clbl:label id="{05381308-0366-4bb7-a95b-95304bd11a58}" enabled="0" method="" siteId="{05381308-0366-4bb7-a95b-95304bd11a58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Blank Worksheet</vt:lpstr>
    </vt:vector>
  </TitlesOfParts>
  <Company>Howard County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Overstreet, Susan</dc:creator>
  <cp:lastModifiedBy>Buschman, Eric</cp:lastModifiedBy>
  <dcterms:created xsi:type="dcterms:W3CDTF">2020-11-02T12:40:55Z</dcterms:created>
  <dcterms:modified xsi:type="dcterms:W3CDTF">2026-06-30T16:09:40Z</dcterms:modified>
</cp:coreProperties>
</file>